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16" windowWidth="9180" windowHeight="4128" tabRatio="881" activeTab="0"/>
  </bookViews>
  <sheets>
    <sheet name="FEB 16" sheetId="1" r:id="rId1"/>
  </sheets>
  <definedNames>
    <definedName name="_xlnm.Print_Area" localSheetId="0">'FEB 16'!$A$1:$L$53</definedName>
  </definedNames>
  <calcPr fullCalcOnLoad="1"/>
</workbook>
</file>

<file path=xl/sharedStrings.xml><?xml version="1.0" encoding="utf-8"?>
<sst xmlns="http://schemas.openxmlformats.org/spreadsheetml/2006/main" count="119" uniqueCount="85">
  <si>
    <t>REPORT OF THE TREASURER</t>
  </si>
  <si>
    <t>TO THE BOARD OF EDUCATION</t>
  </si>
  <si>
    <t>UNION TOWNSHIP BOARD OF EDUCATION</t>
  </si>
  <si>
    <t>ALL FUNDS</t>
  </si>
  <si>
    <t>BEGINNING</t>
  </si>
  <si>
    <t xml:space="preserve">ENDING </t>
  </si>
  <si>
    <t>CASH</t>
  </si>
  <si>
    <t>MONTHLY</t>
  </si>
  <si>
    <t>BALANCE</t>
  </si>
  <si>
    <t xml:space="preserve">CASH </t>
  </si>
  <si>
    <t>PER SEC</t>
  </si>
  <si>
    <t>DEBITS</t>
  </si>
  <si>
    <t>CREDITS</t>
  </si>
  <si>
    <t>NO.</t>
  </si>
  <si>
    <t>FUNDS</t>
  </si>
  <si>
    <t>REPORT</t>
  </si>
  <si>
    <t>RECEIPTS</t>
  </si>
  <si>
    <t>GL ADJ</t>
  </si>
  <si>
    <t>DISBURSE</t>
  </si>
  <si>
    <t>10</t>
  </si>
  <si>
    <t>GENERAL FUND</t>
  </si>
  <si>
    <t>20</t>
  </si>
  <si>
    <t>30</t>
  </si>
  <si>
    <t>40</t>
  </si>
  <si>
    <t xml:space="preserve">   TOTAL GOVERNMENT FUNDS</t>
  </si>
  <si>
    <t>6X</t>
  </si>
  <si>
    <t>TRUST AND AGENCY FUNDS:</t>
  </si>
  <si>
    <t>PAYROLL</t>
  </si>
  <si>
    <t>PAYROLL AGENCY</t>
  </si>
  <si>
    <t>OTHER (ATTACH LIST)</t>
  </si>
  <si>
    <t xml:space="preserve">   TOTAL AGENCY FUNDS</t>
  </si>
  <si>
    <t>PREPARED AND SUBMITTED BY:</t>
  </si>
  <si>
    <t>TREASURER OF SCHOOL MONIES</t>
  </si>
  <si>
    <t>DATE</t>
  </si>
  <si>
    <t>a</t>
  </si>
  <si>
    <t>010081</t>
  </si>
  <si>
    <t>b</t>
  </si>
  <si>
    <t xml:space="preserve">SPECIAL REVENUE FD </t>
  </si>
  <si>
    <t xml:space="preserve">DEBT SERVICE FD </t>
  </si>
  <si>
    <t>TOTAL Capital Projects Fd</t>
  </si>
  <si>
    <t>TOTAL General Fd</t>
  </si>
  <si>
    <t>Bank #</t>
  </si>
  <si>
    <t>For Bank Reconciliation Purposes Only:</t>
  </si>
  <si>
    <t>d</t>
  </si>
  <si>
    <t>GL</t>
  </si>
  <si>
    <t>#</t>
  </si>
  <si>
    <t>10-101</t>
  </si>
  <si>
    <t>10-116</t>
  </si>
  <si>
    <t>20-101</t>
  </si>
  <si>
    <t>30-101</t>
  </si>
  <si>
    <t>FD</t>
  </si>
  <si>
    <t>40-101</t>
  </si>
  <si>
    <t>PY AUDIT</t>
  </si>
  <si>
    <t>ENTERPRISE FUND Café</t>
  </si>
  <si>
    <t>e</t>
  </si>
  <si>
    <t>61-101</t>
  </si>
  <si>
    <t>Control Totals</t>
  </si>
  <si>
    <t>60-101</t>
  </si>
  <si>
    <t>ENTERPRISE FUND CAST</t>
  </si>
  <si>
    <t>f</t>
  </si>
  <si>
    <t>ADJUST</t>
  </si>
  <si>
    <t xml:space="preserve">GEN FD cap res Unreserved </t>
  </si>
  <si>
    <t>GEN FD cap res Non SDA</t>
  </si>
  <si>
    <t xml:space="preserve"> </t>
  </si>
  <si>
    <t>GL BAL</t>
  </si>
  <si>
    <t>DIFF</t>
  </si>
  <si>
    <t>393649</t>
  </si>
  <si>
    <t>10-118</t>
  </si>
  <si>
    <t>10-117</t>
  </si>
  <si>
    <t>MAINTENANCE RES ACCOUNT</t>
  </si>
  <si>
    <t>CURR EXP EMERG RES</t>
  </si>
  <si>
    <t>JF Project cap res SDA</t>
  </si>
  <si>
    <t>UHS ELEC UP SDA</t>
  </si>
  <si>
    <t>WS AUD HVAC SDA</t>
  </si>
  <si>
    <t>g</t>
  </si>
  <si>
    <t>h</t>
  </si>
  <si>
    <t>Subtotal</t>
  </si>
  <si>
    <t>Total Operating ac CNOB</t>
  </si>
  <si>
    <t>Total cap reserve ac CNOB</t>
  </si>
  <si>
    <t>Total  UHS ELEC UP SDA CNOB</t>
  </si>
  <si>
    <t>Total WS AUD HVAC SDA CNOB</t>
  </si>
  <si>
    <t>Total EBS CAST CNOB</t>
  </si>
  <si>
    <t>Total Cafeteria CNOB</t>
  </si>
  <si>
    <t>Total Jefferson/C5 Cap Res SDA CNOB</t>
  </si>
  <si>
    <t>FOR THE MONTH ENDING: 2/29/2016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</si>
</sst>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52">
    <font>
      <sz val="12"/>
      <name val="Helv"/>
      <family val="0"/>
    </font>
    <font>
      <sz val="10"/>
      <name val="Arial"/>
      <family val="0"/>
    </font>
    <font>
      <sz val="14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i/>
      <sz val="12"/>
      <name val="Helv"/>
      <family val="0"/>
    </font>
    <font>
      <sz val="11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sz val="12"/>
      <color indexed="12"/>
      <name val="Helv"/>
      <family val="0"/>
    </font>
    <font>
      <b/>
      <sz val="12"/>
      <color indexed="18"/>
      <name val="Helv"/>
      <family val="0"/>
    </font>
    <font>
      <sz val="12"/>
      <color indexed="18"/>
      <name val="Helv"/>
      <family val="0"/>
    </font>
    <font>
      <b/>
      <sz val="16"/>
      <name val="Helv"/>
      <family val="0"/>
    </font>
    <font>
      <b/>
      <sz val="16"/>
      <color indexed="12"/>
      <name val="Helv"/>
      <family val="0"/>
    </font>
    <font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9" fontId="0" fillId="0" borderId="10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left"/>
    </xf>
    <xf numFmtId="39" fontId="0" fillId="0" borderId="0" xfId="0" applyNumberFormat="1" applyBorder="1" applyAlignment="1" applyProtection="1">
      <alignment/>
      <protection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0" fillId="0" borderId="0" xfId="42" applyFont="1" applyAlignment="1">
      <alignment/>
    </xf>
    <xf numFmtId="39" fontId="8" fillId="0" borderId="0" xfId="0" applyNumberFormat="1" applyFont="1" applyAlignment="1" applyProtection="1">
      <alignment/>
      <protection/>
    </xf>
    <xf numFmtId="39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/>
    </xf>
    <xf numFmtId="43" fontId="0" fillId="0" borderId="0" xfId="42" applyFont="1" applyAlignment="1" applyProtection="1">
      <alignment/>
      <protection/>
    </xf>
    <xf numFmtId="39" fontId="0" fillId="32" borderId="0" xfId="0" applyNumberFormat="1" applyFill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9" fontId="0" fillId="32" borderId="0" xfId="0" applyNumberFormat="1" applyFont="1" applyFill="1" applyAlignment="1">
      <alignment/>
    </xf>
    <xf numFmtId="39" fontId="0" fillId="32" borderId="0" xfId="0" applyNumberFormat="1" applyFill="1" applyAlignment="1">
      <alignment/>
    </xf>
    <xf numFmtId="39" fontId="0" fillId="32" borderId="0" xfId="0" applyNumberFormat="1" applyFont="1" applyFill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9" fontId="10" fillId="0" borderId="0" xfId="0" applyNumberFormat="1" applyFont="1" applyAlignment="1" applyProtection="1">
      <alignment/>
      <protection/>
    </xf>
    <xf numFmtId="39" fontId="10" fillId="0" borderId="1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39" fontId="12" fillId="0" borderId="0" xfId="0" applyNumberFormat="1" applyFont="1" applyAlignment="1" applyProtection="1">
      <alignment/>
      <protection/>
    </xf>
    <xf numFmtId="39" fontId="12" fillId="0" borderId="0" xfId="0" applyNumberFormat="1" applyFont="1" applyBorder="1" applyAlignment="1" applyProtection="1">
      <alignment/>
      <protection/>
    </xf>
    <xf numFmtId="39" fontId="12" fillId="0" borderId="10" xfId="0" applyNumberFormat="1" applyFont="1" applyBorder="1" applyAlignment="1" applyProtection="1">
      <alignment/>
      <protection/>
    </xf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39" fontId="0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 applyProtection="1">
      <alignment horizontal="centerContinuous"/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10" fillId="0" borderId="0" xfId="0" applyFont="1" applyAlignment="1">
      <alignment horizontal="centerContinuous"/>
    </xf>
    <xf numFmtId="39" fontId="11" fillId="0" borderId="0" xfId="0" applyNumberFormat="1" applyFont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ill="1" applyAlignment="1">
      <alignment/>
    </xf>
    <xf numFmtId="0" fontId="3" fillId="32" borderId="11" xfId="0" applyFont="1" applyFill="1" applyBorder="1" applyAlignment="1">
      <alignment horizontal="center"/>
    </xf>
    <xf numFmtId="39" fontId="10" fillId="0" borderId="0" xfId="0" applyNumberFormat="1" applyFont="1" applyFill="1" applyAlignment="1" applyProtection="1">
      <alignment/>
      <protection/>
    </xf>
    <xf numFmtId="39" fontId="10" fillId="0" borderId="0" xfId="0" applyNumberFormat="1" applyFont="1" applyBorder="1" applyAlignment="1" applyProtection="1">
      <alignment/>
      <protection/>
    </xf>
    <xf numFmtId="39" fontId="10" fillId="0" borderId="0" xfId="0" applyNumberFormat="1" applyFont="1" applyFill="1" applyBorder="1" applyAlignment="1" applyProtection="1">
      <alignment/>
      <protection/>
    </xf>
    <xf numFmtId="43" fontId="8" fillId="0" borderId="0" xfId="42" applyFont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43" fontId="8" fillId="0" borderId="0" xfId="42" applyFont="1" applyBorder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39" fontId="0" fillId="4" borderId="0" xfId="0" applyNumberFormat="1" applyFill="1" applyAlignment="1" applyProtection="1">
      <alignment/>
      <protection/>
    </xf>
    <xf numFmtId="39" fontId="10" fillId="4" borderId="0" xfId="0" applyNumberFormat="1" applyFont="1" applyFill="1" applyAlignment="1" applyProtection="1">
      <alignment/>
      <protection/>
    </xf>
    <xf numFmtId="39" fontId="0" fillId="4" borderId="0" xfId="0" applyNumberFormat="1" applyFont="1" applyFill="1" applyAlignment="1" applyProtection="1">
      <alignment/>
      <protection/>
    </xf>
    <xf numFmtId="0" fontId="7" fillId="4" borderId="0" xfId="0" applyFont="1" applyFill="1" applyAlignment="1">
      <alignment/>
    </xf>
    <xf numFmtId="43" fontId="0" fillId="4" borderId="0" xfId="42" applyFont="1" applyFill="1" applyAlignment="1" applyProtection="1">
      <alignment/>
      <protection/>
    </xf>
    <xf numFmtId="4" fontId="8" fillId="4" borderId="0" xfId="42" applyNumberFormat="1" applyFont="1" applyFill="1" applyAlignment="1" applyProtection="1">
      <alignment/>
      <protection/>
    </xf>
    <xf numFmtId="43" fontId="8" fillId="4" borderId="0" xfId="42" applyFont="1" applyFill="1" applyAlignment="1" applyProtection="1">
      <alignment/>
      <protection/>
    </xf>
    <xf numFmtId="39" fontId="0" fillId="4" borderId="0" xfId="0" applyNumberFormat="1" applyFill="1" applyAlignment="1">
      <alignment/>
    </xf>
    <xf numFmtId="16" fontId="0" fillId="0" borderId="0" xfId="0" applyNumberFormat="1" applyAlignment="1" quotePrefix="1">
      <alignment horizontal="center"/>
    </xf>
    <xf numFmtId="4" fontId="10" fillId="32" borderId="0" xfId="0" applyNumberFormat="1" applyFont="1" applyFill="1" applyAlignment="1">
      <alignment/>
    </xf>
    <xf numFmtId="39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quotePrefix="1">
      <alignment/>
    </xf>
    <xf numFmtId="0" fontId="0" fillId="0" borderId="0" xfId="0" applyFill="1" applyAlignment="1">
      <alignment horizontal="left"/>
    </xf>
    <xf numFmtId="43" fontId="12" fillId="4" borderId="0" xfId="42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39" fontId="0" fillId="0" borderId="0" xfId="0" applyNumberFormat="1" applyFill="1" applyBorder="1" applyAlignment="1" applyProtection="1">
      <alignment/>
      <protection/>
    </xf>
    <xf numFmtId="39" fontId="0" fillId="0" borderId="0" xfId="0" applyNumberFormat="1" applyFill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centerContinuous"/>
    </xf>
    <xf numFmtId="39" fontId="0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80"/>
  <sheetViews>
    <sheetView showGridLines="0" tabSelected="1" zoomScale="75" zoomScaleNormal="75" zoomScalePageLayoutView="0" workbookViewId="0" topLeftCell="A10">
      <selection activeCell="L42" sqref="L42"/>
    </sheetView>
  </sheetViews>
  <sheetFormatPr defaultColWidth="9.77734375" defaultRowHeight="15.75"/>
  <cols>
    <col min="1" max="1" width="6.3359375" style="0" bestFit="1" customWidth="1"/>
    <col min="2" max="2" width="6.10546875" style="53" customWidth="1"/>
    <col min="3" max="3" width="34.4453125" style="0" bestFit="1" customWidth="1"/>
    <col min="4" max="4" width="7.77734375" style="0" customWidth="1"/>
    <col min="5" max="5" width="3.4453125" style="0" customWidth="1"/>
    <col min="6" max="6" width="13.77734375" style="0" customWidth="1"/>
    <col min="7" max="7" width="12.5546875" style="0" customWidth="1"/>
    <col min="8" max="8" width="13.77734375" style="32" customWidth="1"/>
    <col min="9" max="9" width="12.77734375" style="0" customWidth="1"/>
    <col min="10" max="10" width="14.99609375" style="32" customWidth="1"/>
    <col min="11" max="11" width="14.6640625" style="0" customWidth="1"/>
    <col min="12" max="12" width="13.77734375" style="0" customWidth="1"/>
    <col min="13" max="13" width="13.6640625" style="0" customWidth="1"/>
    <col min="14" max="14" width="13.5546875" style="0" bestFit="1" customWidth="1"/>
    <col min="15" max="15" width="12.88671875" style="0" bestFit="1" customWidth="1"/>
  </cols>
  <sheetData>
    <row r="1" spans="1:12" s="50" customFormat="1" ht="19.5">
      <c r="A1" s="47" t="s">
        <v>0</v>
      </c>
      <c r="B1" s="47"/>
      <c r="C1" s="47"/>
      <c r="D1" s="47"/>
      <c r="E1" s="47"/>
      <c r="F1" s="47"/>
      <c r="G1" s="47"/>
      <c r="H1" s="48"/>
      <c r="I1" s="47"/>
      <c r="J1" s="48"/>
      <c r="K1" s="49"/>
      <c r="L1" s="49"/>
    </row>
    <row r="2" spans="1:12" s="50" customFormat="1" ht="19.5">
      <c r="A2" s="47" t="s">
        <v>1</v>
      </c>
      <c r="B2" s="47"/>
      <c r="C2" s="47"/>
      <c r="D2" s="47"/>
      <c r="E2" s="47"/>
      <c r="F2" s="47"/>
      <c r="G2" s="47"/>
      <c r="H2" s="48"/>
      <c r="I2" s="47"/>
      <c r="J2" s="48"/>
      <c r="K2" s="49"/>
      <c r="L2" s="49"/>
    </row>
    <row r="3" spans="1:12" s="50" customFormat="1" ht="19.5">
      <c r="A3" s="47" t="s">
        <v>2</v>
      </c>
      <c r="B3" s="47"/>
      <c r="C3" s="47"/>
      <c r="D3" s="47"/>
      <c r="E3" s="47"/>
      <c r="F3" s="47"/>
      <c r="G3" s="47"/>
      <c r="H3" s="48"/>
      <c r="I3" s="47"/>
      <c r="J3" s="48"/>
      <c r="K3" s="96"/>
      <c r="L3" s="49"/>
    </row>
    <row r="4" spans="1:12" s="50" customFormat="1" ht="19.5">
      <c r="A4" s="47" t="s">
        <v>3</v>
      </c>
      <c r="B4" s="47"/>
      <c r="C4" s="47"/>
      <c r="D4" s="47"/>
      <c r="E4" s="47"/>
      <c r="F4" s="47"/>
      <c r="G4" s="47"/>
      <c r="H4" s="48"/>
      <c r="I4" s="47"/>
      <c r="J4" s="48"/>
      <c r="K4" s="49"/>
      <c r="L4" s="49"/>
    </row>
    <row r="5" spans="1:12" s="50" customFormat="1" ht="19.5">
      <c r="A5" s="51" t="s">
        <v>84</v>
      </c>
      <c r="B5" s="52"/>
      <c r="C5" s="47"/>
      <c r="D5" s="47"/>
      <c r="E5" s="47"/>
      <c r="F5" s="47"/>
      <c r="G5" s="47"/>
      <c r="H5" s="48"/>
      <c r="I5" s="49"/>
      <c r="J5" s="48"/>
      <c r="K5" s="49"/>
      <c r="L5" s="49"/>
    </row>
    <row r="6" spans="1:12" ht="17.25">
      <c r="A6" s="4"/>
      <c r="B6" s="4"/>
      <c r="C6" s="3"/>
      <c r="D6" s="3"/>
      <c r="E6" s="3"/>
      <c r="F6" s="4"/>
      <c r="G6" s="4"/>
      <c r="H6" s="58"/>
      <c r="I6" s="4"/>
      <c r="J6" s="58"/>
      <c r="K6" s="4"/>
      <c r="L6" s="4"/>
    </row>
    <row r="7" spans="2:12" s="6" customFormat="1" ht="17.25">
      <c r="B7" s="54"/>
      <c r="C7" s="14"/>
      <c r="D7" s="14"/>
      <c r="E7" s="14"/>
      <c r="F7" s="12" t="s">
        <v>4</v>
      </c>
      <c r="G7" s="12"/>
      <c r="H7" s="33"/>
      <c r="J7" s="33"/>
      <c r="L7" s="12" t="s">
        <v>5</v>
      </c>
    </row>
    <row r="8" spans="2:12" s="6" customFormat="1" ht="15">
      <c r="B8" s="54"/>
      <c r="F8" s="12" t="s">
        <v>6</v>
      </c>
      <c r="G8" s="12"/>
      <c r="H8" s="33"/>
      <c r="I8" s="42" t="s">
        <v>63</v>
      </c>
      <c r="J8" s="45"/>
      <c r="K8" s="42" t="s">
        <v>7</v>
      </c>
      <c r="L8" s="12" t="s">
        <v>6</v>
      </c>
    </row>
    <row r="9" spans="2:12" s="6" customFormat="1" ht="15">
      <c r="B9" s="54"/>
      <c r="F9" s="12" t="s">
        <v>8</v>
      </c>
      <c r="G9" s="12"/>
      <c r="H9" s="36" t="s">
        <v>7</v>
      </c>
      <c r="I9" s="42" t="s">
        <v>9</v>
      </c>
      <c r="J9" s="42" t="s">
        <v>7</v>
      </c>
      <c r="K9" s="42" t="s">
        <v>9</v>
      </c>
      <c r="L9" s="12" t="s">
        <v>8</v>
      </c>
    </row>
    <row r="10" spans="1:12" s="6" customFormat="1" ht="15">
      <c r="A10" s="12" t="s">
        <v>50</v>
      </c>
      <c r="B10" s="54" t="s">
        <v>44</v>
      </c>
      <c r="F10" s="12" t="s">
        <v>10</v>
      </c>
      <c r="G10" s="12" t="s">
        <v>52</v>
      </c>
      <c r="H10" s="36" t="s">
        <v>6</v>
      </c>
      <c r="I10" s="42" t="s">
        <v>11</v>
      </c>
      <c r="J10" s="42" t="s">
        <v>6</v>
      </c>
      <c r="K10" s="42" t="s">
        <v>12</v>
      </c>
      <c r="L10" s="12" t="s">
        <v>10</v>
      </c>
    </row>
    <row r="11" spans="1:14" s="6" customFormat="1" ht="15">
      <c r="A11" s="15" t="s">
        <v>13</v>
      </c>
      <c r="B11" s="55" t="s">
        <v>45</v>
      </c>
      <c r="C11" s="15" t="s">
        <v>14</v>
      </c>
      <c r="D11" s="15" t="s">
        <v>41</v>
      </c>
      <c r="E11" s="15"/>
      <c r="F11" s="15" t="s">
        <v>15</v>
      </c>
      <c r="G11" s="15" t="s">
        <v>60</v>
      </c>
      <c r="H11" s="37" t="s">
        <v>16</v>
      </c>
      <c r="I11" s="43" t="s">
        <v>17</v>
      </c>
      <c r="J11" s="43" t="s">
        <v>18</v>
      </c>
      <c r="K11" s="43" t="s">
        <v>17</v>
      </c>
      <c r="L11" s="15" t="s">
        <v>15</v>
      </c>
      <c r="M11" s="62" t="s">
        <v>64</v>
      </c>
      <c r="N11" s="62" t="s">
        <v>65</v>
      </c>
    </row>
    <row r="12" spans="8:12" ht="15">
      <c r="H12" s="38"/>
      <c r="I12" s="44"/>
      <c r="J12" s="44"/>
      <c r="K12" s="44"/>
      <c r="L12" s="24"/>
    </row>
    <row r="13" spans="1:15" ht="15">
      <c r="A13" s="82" t="s">
        <v>19</v>
      </c>
      <c r="B13" s="53" t="s">
        <v>46</v>
      </c>
      <c r="C13" t="s">
        <v>20</v>
      </c>
      <c r="D13" s="11" t="s">
        <v>35</v>
      </c>
      <c r="E13" t="s">
        <v>34</v>
      </c>
      <c r="F13" s="1">
        <v>18490333.5</v>
      </c>
      <c r="G13" s="34"/>
      <c r="H13" s="34">
        <v>14481978.32</v>
      </c>
      <c r="I13" s="63">
        <v>13697.4</v>
      </c>
      <c r="J13" s="63">
        <v>-13268330.69</v>
      </c>
      <c r="K13" s="63">
        <f>-11324.42-1325.11</f>
        <v>-12649.53</v>
      </c>
      <c r="L13" s="24">
        <f>SUM(F13:K13)</f>
        <v>19705029</v>
      </c>
      <c r="M13" s="1">
        <v>19705029</v>
      </c>
      <c r="N13" s="60">
        <f>+L13-M13</f>
        <v>0</v>
      </c>
      <c r="O13" s="1"/>
    </row>
    <row r="14" spans="1:15" s="72" customFormat="1" ht="15">
      <c r="A14" s="70">
        <v>10</v>
      </c>
      <c r="B14" s="71" t="s">
        <v>46</v>
      </c>
      <c r="C14" s="72" t="s">
        <v>62</v>
      </c>
      <c r="D14" s="73">
        <v>350680</v>
      </c>
      <c r="E14" s="72" t="s">
        <v>36</v>
      </c>
      <c r="F14" s="74">
        <v>1233463.17</v>
      </c>
      <c r="G14" s="75"/>
      <c r="H14" s="75"/>
      <c r="I14" s="75"/>
      <c r="J14" s="75">
        <v>-91000</v>
      </c>
      <c r="K14" s="75"/>
      <c r="L14" s="76">
        <f>SUM(F14:K14)</f>
        <v>1142463.17</v>
      </c>
      <c r="M14" s="74">
        <v>1142463.17</v>
      </c>
      <c r="N14" s="97">
        <f>+L14-M14</f>
        <v>0</v>
      </c>
      <c r="O14" s="74"/>
    </row>
    <row r="15" spans="1:15" s="90" customFormat="1" ht="15">
      <c r="A15" s="88"/>
      <c r="B15" s="94"/>
      <c r="C15" s="90" t="s">
        <v>76</v>
      </c>
      <c r="D15" s="86"/>
      <c r="F15" s="84">
        <f>SUM(F13:F14)</f>
        <v>19723796.67</v>
      </c>
      <c r="G15" s="84">
        <f aca="true" t="shared" si="0" ref="G15:N15">SUM(G13:G14)</f>
        <v>0</v>
      </c>
      <c r="H15" s="84">
        <f t="shared" si="0"/>
        <v>14481978.32</v>
      </c>
      <c r="I15" s="84">
        <f t="shared" si="0"/>
        <v>13697.4</v>
      </c>
      <c r="J15" s="84">
        <f t="shared" si="0"/>
        <v>-13359330.69</v>
      </c>
      <c r="K15" s="84">
        <f t="shared" si="0"/>
        <v>-12649.53</v>
      </c>
      <c r="L15" s="84">
        <f t="shared" si="0"/>
        <v>20847492.17</v>
      </c>
      <c r="M15" s="84">
        <f t="shared" si="0"/>
        <v>20847492.17</v>
      </c>
      <c r="N15" s="84">
        <f t="shared" si="0"/>
        <v>0</v>
      </c>
      <c r="O15" s="84"/>
    </row>
    <row r="16" spans="1:15" ht="15">
      <c r="A16" s="2">
        <v>10</v>
      </c>
      <c r="B16" s="85" t="s">
        <v>68</v>
      </c>
      <c r="C16" t="s">
        <v>69</v>
      </c>
      <c r="D16" s="11" t="s">
        <v>35</v>
      </c>
      <c r="E16" t="s">
        <v>34</v>
      </c>
      <c r="F16" s="1">
        <v>450000</v>
      </c>
      <c r="G16" s="34"/>
      <c r="H16" s="34"/>
      <c r="I16" s="34"/>
      <c r="J16" s="63"/>
      <c r="K16" s="93"/>
      <c r="L16" s="24">
        <f>SUM(F16:K16)</f>
        <v>450000</v>
      </c>
      <c r="M16" s="1">
        <v>450000</v>
      </c>
      <c r="N16" s="60">
        <f>+L16-M16</f>
        <v>0</v>
      </c>
      <c r="O16" s="1"/>
    </row>
    <row r="17" spans="1:15" ht="15">
      <c r="A17" s="2">
        <v>10</v>
      </c>
      <c r="B17" s="57" t="s">
        <v>67</v>
      </c>
      <c r="C17" t="s">
        <v>70</v>
      </c>
      <c r="D17" s="11" t="s">
        <v>35</v>
      </c>
      <c r="E17" t="s">
        <v>34</v>
      </c>
      <c r="F17" s="1">
        <v>1000000</v>
      </c>
      <c r="G17" s="34"/>
      <c r="H17" s="34"/>
      <c r="I17" s="34"/>
      <c r="J17" s="63"/>
      <c r="K17" s="63"/>
      <c r="L17" s="24">
        <f>SUM(F17:K17)</f>
        <v>1000000</v>
      </c>
      <c r="M17" s="1">
        <v>1000000</v>
      </c>
      <c r="N17" s="60">
        <f>+L17-M17</f>
        <v>0</v>
      </c>
      <c r="O17" s="1"/>
    </row>
    <row r="18" spans="1:15" s="72" customFormat="1" ht="15">
      <c r="A18" s="70" t="s">
        <v>19</v>
      </c>
      <c r="B18" s="71" t="s">
        <v>47</v>
      </c>
      <c r="C18" s="72" t="s">
        <v>61</v>
      </c>
      <c r="D18" s="73">
        <v>350680</v>
      </c>
      <c r="E18" s="72" t="s">
        <v>36</v>
      </c>
      <c r="F18" s="76">
        <v>3540379.02</v>
      </c>
      <c r="G18" s="75"/>
      <c r="H18" s="75"/>
      <c r="I18" s="75">
        <v>1325.11</v>
      </c>
      <c r="J18" s="75"/>
      <c r="K18" s="75"/>
      <c r="L18" s="76">
        <f>SUM(F18:K18)</f>
        <v>3541704.13</v>
      </c>
      <c r="M18" s="76">
        <v>3541704.13</v>
      </c>
      <c r="N18" s="76">
        <f>+L18-M18</f>
        <v>0</v>
      </c>
      <c r="O18" s="74"/>
    </row>
    <row r="19" spans="1:15" ht="15">
      <c r="A19" s="2">
        <v>10</v>
      </c>
      <c r="C19" s="13" t="s">
        <v>40</v>
      </c>
      <c r="D19" s="9"/>
      <c r="E19" s="2"/>
      <c r="F19" s="28">
        <f>SUM(F15:F18)</f>
        <v>24714175.69</v>
      </c>
      <c r="G19" s="28">
        <f aca="true" t="shared" si="1" ref="G19:M19">SUM(G15:G18)</f>
        <v>0</v>
      </c>
      <c r="H19" s="28">
        <f t="shared" si="1"/>
        <v>14481978.32</v>
      </c>
      <c r="I19" s="28">
        <f t="shared" si="1"/>
        <v>15022.51</v>
      </c>
      <c r="J19" s="28">
        <f t="shared" si="1"/>
        <v>-13359330.69</v>
      </c>
      <c r="K19" s="28">
        <f t="shared" si="1"/>
        <v>-12649.53</v>
      </c>
      <c r="L19" s="28">
        <f t="shared" si="1"/>
        <v>25839196.3</v>
      </c>
      <c r="M19" s="28">
        <f t="shared" si="1"/>
        <v>25839196.3</v>
      </c>
      <c r="N19" s="1"/>
      <c r="O19" s="1"/>
    </row>
    <row r="20" spans="1:15" ht="15">
      <c r="A20" s="2"/>
      <c r="C20" s="13"/>
      <c r="D20" s="9"/>
      <c r="E20" s="2"/>
      <c r="F20" s="1"/>
      <c r="G20" s="34"/>
      <c r="H20" s="63"/>
      <c r="I20" s="63"/>
      <c r="J20" s="63"/>
      <c r="K20" s="63"/>
      <c r="L20" s="1"/>
      <c r="M20" s="1"/>
      <c r="N20" s="1"/>
      <c r="O20" s="1"/>
    </row>
    <row r="21" spans="1:14" s="22" customFormat="1" ht="15">
      <c r="A21" s="21" t="s">
        <v>21</v>
      </c>
      <c r="B21" s="56" t="s">
        <v>48</v>
      </c>
      <c r="C21" s="22" t="s">
        <v>37</v>
      </c>
      <c r="D21" s="23" t="s">
        <v>35</v>
      </c>
      <c r="E21" s="22" t="s">
        <v>34</v>
      </c>
      <c r="F21" s="28">
        <v>219020.96</v>
      </c>
      <c r="G21" s="34"/>
      <c r="H21" s="63">
        <v>30776</v>
      </c>
      <c r="I21" s="63"/>
      <c r="J21" s="63">
        <v>-240478.04</v>
      </c>
      <c r="K21" s="63"/>
      <c r="L21" s="28">
        <f>SUM(F21:K21)</f>
        <v>9318.919999999984</v>
      </c>
      <c r="M21" s="29">
        <v>9318.92</v>
      </c>
      <c r="N21" s="31">
        <f>+L21-M21</f>
        <v>-1.6370904631912708E-11</v>
      </c>
    </row>
    <row r="22" spans="1:13" ht="15">
      <c r="A22" s="2"/>
      <c r="D22" s="11"/>
      <c r="F22" s="1"/>
      <c r="G22" s="34"/>
      <c r="H22" s="63"/>
      <c r="I22" s="63"/>
      <c r="J22" s="63"/>
      <c r="K22" s="63"/>
      <c r="L22" s="1"/>
      <c r="M22" s="8"/>
    </row>
    <row r="23" spans="1:13" ht="15">
      <c r="A23" s="2" t="s">
        <v>22</v>
      </c>
      <c r="B23" s="57" t="s">
        <v>49</v>
      </c>
      <c r="C23" t="s">
        <v>71</v>
      </c>
      <c r="D23" s="11" t="s">
        <v>66</v>
      </c>
      <c r="E23" s="9" t="s">
        <v>43</v>
      </c>
      <c r="F23" s="10">
        <v>5061529.29</v>
      </c>
      <c r="G23" s="64"/>
      <c r="H23" s="65">
        <v>1406.46</v>
      </c>
      <c r="I23" s="65"/>
      <c r="J23" s="65">
        <v>-22339</v>
      </c>
      <c r="K23" s="65"/>
      <c r="L23" s="10">
        <f>SUM(F23:K23)</f>
        <v>5040596.75</v>
      </c>
      <c r="M23" s="20"/>
    </row>
    <row r="24" spans="1:13" s="90" customFormat="1" ht="15">
      <c r="A24" s="88" t="s">
        <v>22</v>
      </c>
      <c r="B24" s="89" t="s">
        <v>49</v>
      </c>
      <c r="C24" s="90" t="s">
        <v>72</v>
      </c>
      <c r="D24" s="86">
        <v>410950</v>
      </c>
      <c r="E24" s="86" t="s">
        <v>74</v>
      </c>
      <c r="F24" s="91">
        <v>37719.74</v>
      </c>
      <c r="G24" s="65"/>
      <c r="H24" s="65">
        <v>10.49</v>
      </c>
      <c r="I24" s="65"/>
      <c r="J24" s="65"/>
      <c r="K24" s="65"/>
      <c r="L24" s="91">
        <f>SUM(F24:K24)</f>
        <v>37730.229999999996</v>
      </c>
      <c r="M24" s="92"/>
    </row>
    <row r="25" spans="1:13" s="90" customFormat="1" ht="15">
      <c r="A25" s="88" t="s">
        <v>22</v>
      </c>
      <c r="B25" s="89" t="s">
        <v>49</v>
      </c>
      <c r="C25" s="90" t="s">
        <v>73</v>
      </c>
      <c r="D25" s="86">
        <v>410969</v>
      </c>
      <c r="E25" s="86" t="s">
        <v>75</v>
      </c>
      <c r="F25" s="91">
        <v>124.96</v>
      </c>
      <c r="G25" s="65"/>
      <c r="H25" s="65">
        <v>0.03</v>
      </c>
      <c r="I25" s="65"/>
      <c r="J25" s="65"/>
      <c r="K25" s="65"/>
      <c r="L25" s="91">
        <f>SUM(F25:K25)</f>
        <v>124.99</v>
      </c>
      <c r="M25" s="92"/>
    </row>
    <row r="26" spans="1:15" ht="15">
      <c r="A26" s="2"/>
      <c r="C26" s="13" t="s">
        <v>39</v>
      </c>
      <c r="D26" s="9"/>
      <c r="F26" s="59">
        <f>SUM(F23:F25)</f>
        <v>5099373.99</v>
      </c>
      <c r="G26" s="19">
        <f aca="true" t="shared" si="2" ref="G26:L26">SUM(G23:G25)</f>
        <v>0</v>
      </c>
      <c r="H26" s="19">
        <f t="shared" si="2"/>
        <v>1416.98</v>
      </c>
      <c r="I26" s="19">
        <f t="shared" si="2"/>
        <v>0</v>
      </c>
      <c r="J26" s="19">
        <f t="shared" si="2"/>
        <v>-22339</v>
      </c>
      <c r="K26" s="19">
        <f t="shared" si="2"/>
        <v>0</v>
      </c>
      <c r="L26" s="59">
        <f t="shared" si="2"/>
        <v>5078451.970000001</v>
      </c>
      <c r="M26" s="27">
        <v>5078451.97</v>
      </c>
      <c r="N26" s="31">
        <f>+L26-M26</f>
        <v>0</v>
      </c>
      <c r="O26" s="1"/>
    </row>
    <row r="27" spans="1:15" ht="15">
      <c r="A27" s="2"/>
      <c r="C27" s="13"/>
      <c r="D27" s="9"/>
      <c r="F27" s="1"/>
      <c r="G27" s="34"/>
      <c r="H27" s="63"/>
      <c r="I27" s="63"/>
      <c r="J27" s="63"/>
      <c r="K27" s="63"/>
      <c r="L27" s="19"/>
      <c r="M27" s="1"/>
      <c r="N27" s="1"/>
      <c r="O27" s="1"/>
    </row>
    <row r="28" spans="1:14" ht="15">
      <c r="A28" s="2" t="s">
        <v>23</v>
      </c>
      <c r="B28" s="57" t="s">
        <v>51</v>
      </c>
      <c r="C28" t="s">
        <v>38</v>
      </c>
      <c r="D28" s="11" t="s">
        <v>35</v>
      </c>
      <c r="E28" t="s">
        <v>34</v>
      </c>
      <c r="F28" s="28">
        <v>-1082127.4</v>
      </c>
      <c r="G28" s="34"/>
      <c r="H28" s="63">
        <v>1407052.5</v>
      </c>
      <c r="I28" s="63">
        <v>0.02</v>
      </c>
      <c r="J28" s="63">
        <v>-301818.76</v>
      </c>
      <c r="K28" s="63"/>
      <c r="L28" s="28">
        <f>SUM(F28:K28)</f>
        <v>23106.360000000102</v>
      </c>
      <c r="M28" s="30">
        <v>23106.36</v>
      </c>
      <c r="N28" s="31">
        <f>+L28-M28</f>
        <v>1.0186340659856796E-10</v>
      </c>
    </row>
    <row r="29" spans="3:12" ht="15">
      <c r="C29" t="s">
        <v>24</v>
      </c>
      <c r="F29" s="1">
        <f aca="true" t="shared" si="3" ref="F29:L29">+F19+F21+F26+F28</f>
        <v>28950443.240000002</v>
      </c>
      <c r="G29" s="1">
        <f t="shared" si="3"/>
        <v>0</v>
      </c>
      <c r="H29" s="1">
        <f t="shared" si="3"/>
        <v>15921223.8</v>
      </c>
      <c r="I29" s="1">
        <f t="shared" si="3"/>
        <v>15022.53</v>
      </c>
      <c r="J29" s="1">
        <f t="shared" si="3"/>
        <v>-13923966.489999998</v>
      </c>
      <c r="K29" s="1">
        <f t="shared" si="3"/>
        <v>-12649.53</v>
      </c>
      <c r="L29" s="1">
        <f t="shared" si="3"/>
        <v>30950073.550000004</v>
      </c>
    </row>
    <row r="30" spans="6:12" ht="15">
      <c r="F30" s="1"/>
      <c r="G30" s="34"/>
      <c r="H30" s="34"/>
      <c r="I30" s="34"/>
      <c r="J30" s="34"/>
      <c r="K30" s="34"/>
      <c r="L30" s="1"/>
    </row>
    <row r="31" spans="1:14" ht="15">
      <c r="A31" s="2">
        <v>60</v>
      </c>
      <c r="B31" s="57" t="s">
        <v>57</v>
      </c>
      <c r="C31" t="s">
        <v>58</v>
      </c>
      <c r="D31" s="9">
        <v>376817</v>
      </c>
      <c r="E31" t="s">
        <v>54</v>
      </c>
      <c r="F31" s="28">
        <v>845513.8</v>
      </c>
      <c r="G31" s="34"/>
      <c r="H31" s="34">
        <v>235.15</v>
      </c>
      <c r="I31" s="34"/>
      <c r="J31" s="34"/>
      <c r="K31" s="34"/>
      <c r="L31" s="28">
        <f>SUM(F31:K31)</f>
        <v>845748.9500000001</v>
      </c>
      <c r="M31" s="30">
        <v>845748.95</v>
      </c>
      <c r="N31" s="31">
        <f>+L31-M31</f>
        <v>0</v>
      </c>
    </row>
    <row r="32" spans="1:14" ht="15">
      <c r="A32" s="2">
        <v>61</v>
      </c>
      <c r="B32" s="53" t="s">
        <v>55</v>
      </c>
      <c r="C32" t="s">
        <v>53</v>
      </c>
      <c r="D32" s="9">
        <v>287717</v>
      </c>
      <c r="E32" t="s">
        <v>59</v>
      </c>
      <c r="F32" s="28">
        <v>314248.39</v>
      </c>
      <c r="G32" s="34"/>
      <c r="H32" s="63">
        <v>309956.68</v>
      </c>
      <c r="I32" s="34"/>
      <c r="J32" s="34">
        <v>-230716.95</v>
      </c>
      <c r="K32" s="34"/>
      <c r="L32" s="28">
        <f>SUM(F32:K32)</f>
        <v>393488.12000000005</v>
      </c>
      <c r="M32" s="30">
        <v>393488.12</v>
      </c>
      <c r="N32" s="31">
        <f>+L32-M32</f>
        <v>0</v>
      </c>
    </row>
    <row r="33" spans="1:12" ht="15" hidden="1">
      <c r="A33" s="2" t="s">
        <v>25</v>
      </c>
      <c r="C33" t="s">
        <v>26</v>
      </c>
      <c r="F33" s="1"/>
      <c r="G33" s="1"/>
      <c r="H33" s="39"/>
      <c r="I33" s="1"/>
      <c r="J33" s="39"/>
      <c r="K33" s="1"/>
      <c r="L33" s="1"/>
    </row>
    <row r="34" spans="3:12" ht="15" hidden="1">
      <c r="C34" t="s">
        <v>27</v>
      </c>
      <c r="F34" s="1">
        <v>0</v>
      </c>
      <c r="G34" s="1"/>
      <c r="H34" s="39"/>
      <c r="I34" s="1"/>
      <c r="J34" s="39"/>
      <c r="K34" s="1"/>
      <c r="L34" s="1">
        <f>SUM(F34:K34)</f>
        <v>0</v>
      </c>
    </row>
    <row r="35" spans="3:12" ht="15" hidden="1">
      <c r="C35" t="s">
        <v>28</v>
      </c>
      <c r="F35" s="1">
        <v>0</v>
      </c>
      <c r="G35" s="1"/>
      <c r="H35" s="39"/>
      <c r="I35" s="1"/>
      <c r="J35" s="39"/>
      <c r="K35" s="1"/>
      <c r="L35" s="1">
        <f>SUM(F35:K35)</f>
        <v>0</v>
      </c>
    </row>
    <row r="36" spans="3:12" ht="15" hidden="1">
      <c r="C36" t="s">
        <v>29</v>
      </c>
      <c r="F36" s="1">
        <v>0</v>
      </c>
      <c r="G36" s="1"/>
      <c r="H36" s="39"/>
      <c r="I36" s="1"/>
      <c r="J36" s="39"/>
      <c r="K36" s="1"/>
      <c r="L36" s="1">
        <f>SUM(F36:K36)</f>
        <v>0</v>
      </c>
    </row>
    <row r="37" spans="3:12" ht="15" hidden="1">
      <c r="C37" t="s">
        <v>30</v>
      </c>
      <c r="F37" s="5">
        <v>0</v>
      </c>
      <c r="G37" s="5"/>
      <c r="H37" s="41"/>
      <c r="I37" s="5"/>
      <c r="J37" s="41"/>
      <c r="K37" s="5"/>
      <c r="L37" s="5">
        <f>SUM(F37:K37)</f>
        <v>0</v>
      </c>
    </row>
    <row r="38" spans="6:12" ht="15">
      <c r="F38" s="10"/>
      <c r="G38" s="10"/>
      <c r="H38" s="40"/>
      <c r="I38" s="10"/>
      <c r="J38" s="40"/>
      <c r="K38" s="10"/>
      <c r="L38" s="10"/>
    </row>
    <row r="39" spans="3:12" ht="15">
      <c r="C39" s="16" t="s">
        <v>42</v>
      </c>
      <c r="F39" s="1"/>
      <c r="G39" s="1"/>
      <c r="H39" s="39"/>
      <c r="J39" s="39"/>
      <c r="L39" s="1"/>
    </row>
    <row r="40" spans="3:13" ht="15">
      <c r="C40" s="17" t="s">
        <v>77</v>
      </c>
      <c r="D40" s="11" t="s">
        <v>35</v>
      </c>
      <c r="E40" t="s">
        <v>34</v>
      </c>
      <c r="F40" s="26">
        <f>+F13+F16+F17+F21+F28</f>
        <v>19077227.060000002</v>
      </c>
      <c r="G40" s="26">
        <f aca="true" t="shared" si="4" ref="G40:L40">+G13+G16+G17+G21+G28</f>
        <v>0</v>
      </c>
      <c r="H40" s="26">
        <f t="shared" si="4"/>
        <v>15919806.82</v>
      </c>
      <c r="I40" s="26">
        <f t="shared" si="4"/>
        <v>13697.42</v>
      </c>
      <c r="J40" s="26">
        <f t="shared" si="4"/>
        <v>-13810627.489999998</v>
      </c>
      <c r="K40" s="26">
        <f t="shared" si="4"/>
        <v>-12649.53</v>
      </c>
      <c r="L40" s="26">
        <f t="shared" si="4"/>
        <v>21187454.28</v>
      </c>
      <c r="M40" s="61"/>
    </row>
    <row r="41" spans="2:14" s="72" customFormat="1" ht="15">
      <c r="B41" s="71"/>
      <c r="C41" s="77" t="s">
        <v>78</v>
      </c>
      <c r="D41" s="73">
        <v>350680</v>
      </c>
      <c r="E41" s="72" t="s">
        <v>36</v>
      </c>
      <c r="F41" s="78">
        <f>+F14+F18</f>
        <v>4773842.1899999995</v>
      </c>
      <c r="G41" s="80">
        <f aca="true" t="shared" si="5" ref="G41:L41">+G14+G18</f>
        <v>0</v>
      </c>
      <c r="H41" s="80">
        <f t="shared" si="5"/>
        <v>0</v>
      </c>
      <c r="I41" s="79">
        <f t="shared" si="5"/>
        <v>1325.11</v>
      </c>
      <c r="J41" s="80">
        <f t="shared" si="5"/>
        <v>-91000</v>
      </c>
      <c r="K41" s="80">
        <f t="shared" si="5"/>
        <v>0</v>
      </c>
      <c r="L41" s="87">
        <f t="shared" si="5"/>
        <v>4684167.3</v>
      </c>
      <c r="M41" s="81"/>
      <c r="N41" s="81"/>
    </row>
    <row r="42" spans="3:13" ht="15">
      <c r="C42" t="s">
        <v>83</v>
      </c>
      <c r="D42" s="11" t="s">
        <v>66</v>
      </c>
      <c r="E42" s="9" t="s">
        <v>43</v>
      </c>
      <c r="F42" s="46">
        <f>+F23</f>
        <v>5061529.29</v>
      </c>
      <c r="G42" s="68">
        <f aca="true" t="shared" si="6" ref="G42:K44">+G23</f>
        <v>0</v>
      </c>
      <c r="H42" s="67">
        <f t="shared" si="6"/>
        <v>1406.46</v>
      </c>
      <c r="I42" s="68">
        <f t="shared" si="6"/>
        <v>0</v>
      </c>
      <c r="J42" s="68">
        <f t="shared" si="6"/>
        <v>-22339</v>
      </c>
      <c r="K42" s="68">
        <f t="shared" si="6"/>
        <v>0</v>
      </c>
      <c r="L42" s="10">
        <f>SUM(F42:K42)</f>
        <v>5040596.75</v>
      </c>
      <c r="M42" s="8"/>
    </row>
    <row r="43" spans="3:13" ht="15">
      <c r="C43" t="s">
        <v>79</v>
      </c>
      <c r="D43" s="86">
        <v>410950</v>
      </c>
      <c r="E43" s="9" t="s">
        <v>74</v>
      </c>
      <c r="F43" s="46">
        <f>+F24</f>
        <v>37719.74</v>
      </c>
      <c r="G43" s="68">
        <f t="shared" si="6"/>
        <v>0</v>
      </c>
      <c r="H43" s="67">
        <f t="shared" si="6"/>
        <v>10.49</v>
      </c>
      <c r="I43" s="67">
        <f t="shared" si="6"/>
        <v>0</v>
      </c>
      <c r="J43" s="68">
        <f t="shared" si="6"/>
        <v>0</v>
      </c>
      <c r="K43" s="68">
        <f t="shared" si="6"/>
        <v>0</v>
      </c>
      <c r="L43" s="10">
        <f>SUM(F43:K43)</f>
        <v>37730.229999999996</v>
      </c>
      <c r="M43" s="8"/>
    </row>
    <row r="44" spans="3:13" ht="15">
      <c r="C44" t="s">
        <v>80</v>
      </c>
      <c r="D44" s="86">
        <v>410969</v>
      </c>
      <c r="E44" s="9" t="s">
        <v>75</v>
      </c>
      <c r="F44" s="46">
        <f>+F25</f>
        <v>124.96</v>
      </c>
      <c r="G44" s="68">
        <f t="shared" si="6"/>
        <v>0</v>
      </c>
      <c r="H44" s="67">
        <f t="shared" si="6"/>
        <v>0.03</v>
      </c>
      <c r="I44" s="67">
        <f t="shared" si="6"/>
        <v>0</v>
      </c>
      <c r="J44" s="68">
        <f t="shared" si="6"/>
        <v>0</v>
      </c>
      <c r="K44" s="68">
        <f t="shared" si="6"/>
        <v>0</v>
      </c>
      <c r="L44" s="10">
        <f>SUM(F44:K44)</f>
        <v>124.99</v>
      </c>
      <c r="M44" s="8"/>
    </row>
    <row r="45" spans="3:13" ht="15">
      <c r="C45" s="17" t="s">
        <v>81</v>
      </c>
      <c r="D45" s="9">
        <v>376817</v>
      </c>
      <c r="E45" s="9" t="s">
        <v>54</v>
      </c>
      <c r="F45" s="46">
        <f>+F31</f>
        <v>845513.8</v>
      </c>
      <c r="G45" s="68">
        <f>+G26</f>
        <v>0</v>
      </c>
      <c r="H45" s="67">
        <f aca="true" t="shared" si="7" ref="H45:L46">+H31</f>
        <v>235.15</v>
      </c>
      <c r="I45" s="67">
        <f t="shared" si="7"/>
        <v>0</v>
      </c>
      <c r="J45" s="68">
        <f t="shared" si="7"/>
        <v>0</v>
      </c>
      <c r="K45" s="68">
        <f t="shared" si="7"/>
        <v>0</v>
      </c>
      <c r="L45" s="46">
        <f t="shared" si="7"/>
        <v>845748.9500000001</v>
      </c>
      <c r="M45" s="8"/>
    </row>
    <row r="46" spans="3:13" ht="15">
      <c r="C46" s="95" t="s">
        <v>82</v>
      </c>
      <c r="D46" s="25">
        <v>287717</v>
      </c>
      <c r="E46" s="22" t="s">
        <v>59</v>
      </c>
      <c r="F46" s="24">
        <f>+F32</f>
        <v>314248.39</v>
      </c>
      <c r="G46" s="68">
        <f>+G27</f>
        <v>0</v>
      </c>
      <c r="H46" s="67">
        <f t="shared" si="7"/>
        <v>309956.68</v>
      </c>
      <c r="I46" s="69">
        <f t="shared" si="7"/>
        <v>0</v>
      </c>
      <c r="J46" s="66">
        <f t="shared" si="7"/>
        <v>-230716.95</v>
      </c>
      <c r="K46" s="66">
        <f t="shared" si="7"/>
        <v>0</v>
      </c>
      <c r="L46" s="24">
        <f t="shared" si="7"/>
        <v>393488.12000000005</v>
      </c>
      <c r="M46" s="18"/>
    </row>
    <row r="47" spans="3:13" ht="15">
      <c r="C47" s="17" t="s">
        <v>56</v>
      </c>
      <c r="D47" s="22"/>
      <c r="E47" s="22"/>
      <c r="F47" s="24">
        <f>SUM(F40:F46)</f>
        <v>30110205.43</v>
      </c>
      <c r="G47" s="69">
        <f aca="true" t="shared" si="8" ref="G47:L47">SUM(G40:G46)</f>
        <v>0</v>
      </c>
      <c r="H47" s="69">
        <f t="shared" si="8"/>
        <v>16231415.63</v>
      </c>
      <c r="I47" s="69">
        <f t="shared" si="8"/>
        <v>15022.53</v>
      </c>
      <c r="J47" s="66">
        <f t="shared" si="8"/>
        <v>-14154683.439999998</v>
      </c>
      <c r="K47" s="66">
        <f t="shared" si="8"/>
        <v>-12649.53</v>
      </c>
      <c r="L47" s="24">
        <f t="shared" si="8"/>
        <v>32189310.62</v>
      </c>
      <c r="M47" s="18"/>
    </row>
    <row r="48" spans="3:12" ht="15">
      <c r="C48" s="6" t="s">
        <v>31</v>
      </c>
      <c r="D48" s="6"/>
      <c r="F48" s="1"/>
      <c r="G48" s="1"/>
      <c r="H48" s="34"/>
      <c r="J48" s="34"/>
      <c r="L48" s="1"/>
    </row>
    <row r="49" spans="6:12" ht="15">
      <c r="F49" s="1"/>
      <c r="G49" s="1"/>
      <c r="H49" s="34"/>
      <c r="J49" s="34"/>
      <c r="L49" s="1"/>
    </row>
    <row r="51" spans="3:12" ht="15">
      <c r="C51" s="7"/>
      <c r="D51" s="7"/>
      <c r="E51" s="7"/>
      <c r="F51" s="10"/>
      <c r="G51" s="10"/>
      <c r="H51" s="35"/>
      <c r="L51" s="1"/>
    </row>
    <row r="52" spans="3:12" ht="15">
      <c r="C52" t="s">
        <v>32</v>
      </c>
      <c r="F52" s="1"/>
      <c r="G52" s="1"/>
      <c r="H52" s="34" t="s">
        <v>33</v>
      </c>
      <c r="L52" s="1"/>
    </row>
    <row r="53" spans="6:12" ht="15">
      <c r="F53" s="1"/>
      <c r="G53" s="1"/>
      <c r="H53" s="34"/>
      <c r="J53" s="34"/>
      <c r="L53" s="1"/>
    </row>
    <row r="54" ht="15">
      <c r="H54" s="83"/>
    </row>
    <row r="55" spans="6:10" ht="15">
      <c r="F55" s="1"/>
      <c r="G55" s="1"/>
      <c r="H55" s="34"/>
      <c r="J55" s="34"/>
    </row>
    <row r="56" spans="3:10" ht="15">
      <c r="C56" s="6"/>
      <c r="D56" s="6"/>
      <c r="E56" s="6"/>
      <c r="F56" s="1"/>
      <c r="G56" s="1"/>
      <c r="H56" s="34"/>
      <c r="J56" s="34"/>
    </row>
    <row r="57" spans="3:10" ht="15">
      <c r="C57" s="6"/>
      <c r="D57" s="6"/>
      <c r="E57" s="6"/>
      <c r="F57" s="1"/>
      <c r="G57" s="1"/>
      <c r="H57" s="34"/>
      <c r="J57" s="34"/>
    </row>
    <row r="58" spans="6:10" ht="15">
      <c r="F58" s="1"/>
      <c r="G58" s="1"/>
      <c r="H58" s="34"/>
      <c r="J58" s="34"/>
    </row>
    <row r="59" spans="6:10" ht="15">
      <c r="F59" s="1"/>
      <c r="G59" s="1"/>
      <c r="H59" s="34"/>
      <c r="J59" s="34"/>
    </row>
    <row r="60" spans="8:10" ht="15">
      <c r="H60" s="34"/>
      <c r="J60" s="34"/>
    </row>
    <row r="61" spans="6:10" ht="15">
      <c r="F61" s="1"/>
      <c r="G61" s="1"/>
      <c r="H61" s="34"/>
      <c r="J61" s="34"/>
    </row>
    <row r="62" spans="6:10" ht="15">
      <c r="F62" s="1"/>
      <c r="G62" s="1"/>
      <c r="H62" s="34"/>
      <c r="J62" s="34"/>
    </row>
    <row r="63" spans="6:10" ht="15">
      <c r="F63" s="1"/>
      <c r="G63" s="1"/>
      <c r="H63" s="34"/>
      <c r="J63" s="34"/>
    </row>
    <row r="64" ht="15">
      <c r="J64" s="34"/>
    </row>
    <row r="65" ht="15">
      <c r="J65" s="34"/>
    </row>
    <row r="66" spans="6:10" ht="15">
      <c r="F66" s="1"/>
      <c r="G66" s="1"/>
      <c r="H66" s="34"/>
      <c r="J66" s="34"/>
    </row>
    <row r="67" spans="6:10" ht="15">
      <c r="F67" s="1"/>
      <c r="G67" s="1"/>
      <c r="H67" s="34"/>
      <c r="J67" s="34"/>
    </row>
    <row r="68" spans="6:10" ht="15">
      <c r="F68" s="1"/>
      <c r="G68" s="1"/>
      <c r="H68" s="34"/>
      <c r="J68" s="34"/>
    </row>
    <row r="69" spans="6:8" ht="15">
      <c r="F69" s="1"/>
      <c r="G69" s="1"/>
      <c r="H69" s="34"/>
    </row>
    <row r="70" spans="6:8" ht="15">
      <c r="F70" s="1"/>
      <c r="G70" s="1"/>
      <c r="H70" s="34"/>
    </row>
    <row r="71" ht="15">
      <c r="H71" s="34"/>
    </row>
    <row r="72" ht="15">
      <c r="H72" s="34"/>
    </row>
    <row r="73" ht="15">
      <c r="H73" s="34"/>
    </row>
    <row r="74" ht="15">
      <c r="H74" s="34"/>
    </row>
    <row r="75" ht="15">
      <c r="H75" s="34"/>
    </row>
    <row r="76" ht="15">
      <c r="H76" s="34"/>
    </row>
    <row r="77" ht="15">
      <c r="H77" s="34"/>
    </row>
    <row r="78" ht="15">
      <c r="H78" s="34"/>
    </row>
    <row r="79" ht="15">
      <c r="H79" s="34"/>
    </row>
    <row r="80" ht="15">
      <c r="H80" s="34"/>
    </row>
  </sheetData>
  <sheetProtection/>
  <printOptions gridLines="1" horizontalCentered="1"/>
  <pageMargins left="0" right="0" top="0.25" bottom="0.06" header="0" footer="0"/>
  <pageSetup fitToHeight="1" fitToWidth="1" horizontalDpi="600" verticalDpi="600" orientation="landscape" scale="73" r:id="rId1"/>
  <headerFooter alignWithMargins="0">
    <oddFooter>&amp;R&amp;Z&amp;F
&amp;T&amp;D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Twp of Union 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Twp of Union BOE</dc:creator>
  <cp:keywords/>
  <dc:description/>
  <cp:lastModifiedBy>Manochio,  Fernanda</cp:lastModifiedBy>
  <cp:lastPrinted>2016-03-03T19:13:44Z</cp:lastPrinted>
  <dcterms:created xsi:type="dcterms:W3CDTF">1997-08-18T13:08:32Z</dcterms:created>
  <dcterms:modified xsi:type="dcterms:W3CDTF">2016-03-04T14:07:41Z</dcterms:modified>
  <cp:category/>
  <cp:version/>
  <cp:contentType/>
  <cp:contentStatus/>
</cp:coreProperties>
</file>